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.wos\Desktop\"/>
    </mc:Choice>
  </mc:AlternateContent>
  <bookViews>
    <workbookView xWindow="0" yWindow="0" windowWidth="20490" windowHeight="7650"/>
  </bookViews>
  <sheets>
    <sheet name="Arkusz1" sheetId="1" r:id="rId1"/>
    <sheet name="Arkusz2" sheetId="2" r:id="rId2"/>
    <sheet name="Arkusz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1" i="1" l="1"/>
  <c r="C12" i="1"/>
  <c r="C23" i="1"/>
  <c r="C19" i="1" l="1"/>
  <c r="C35" i="1" l="1"/>
  <c r="C24" i="1"/>
  <c r="C40" i="1"/>
  <c r="C42" i="1" s="1"/>
  <c r="C36" i="1"/>
  <c r="C18" i="1"/>
  <c r="C20" i="1" s="1"/>
  <c r="C21" i="1" s="1"/>
  <c r="C6" i="1"/>
  <c r="C8" i="1" s="1"/>
  <c r="C37" i="1" l="1"/>
  <c r="C38" i="1" s="1"/>
  <c r="C25" i="1"/>
  <c r="C27" i="1" s="1"/>
  <c r="C44" i="1"/>
  <c r="C46" i="1" l="1"/>
  <c r="C47" i="1" s="1"/>
</calcChain>
</file>

<file path=xl/sharedStrings.xml><?xml version="1.0" encoding="utf-8"?>
<sst xmlns="http://schemas.openxmlformats.org/spreadsheetml/2006/main" count="115" uniqueCount="78">
  <si>
    <t>Arkusz kalkulacji kosztów eksploatacji agregatów maszynowych</t>
  </si>
  <si>
    <t>A. WYDAJNOŚĆ AGREGATU</t>
  </si>
  <si>
    <t>Opis</t>
  </si>
  <si>
    <t>Oznaczenie wzoru</t>
  </si>
  <si>
    <t>Jednostka</t>
  </si>
  <si>
    <t>Wartość</t>
  </si>
  <si>
    <t>szerokość robocza</t>
  </si>
  <si>
    <t>b</t>
  </si>
  <si>
    <t>m</t>
  </si>
  <si>
    <t>prędkość robocza</t>
  </si>
  <si>
    <t>km/h</t>
  </si>
  <si>
    <t>ha/godz</t>
  </si>
  <si>
    <t>Współczynnik wykorzystania wydajności teoretycznej</t>
  </si>
  <si>
    <t>k</t>
  </si>
  <si>
    <t>B. KOSZTY EKSPLOATACJI CIĄGNIKA (MASZYNY SAMOJEZDNEJ)</t>
  </si>
  <si>
    <t>okres użytkowania</t>
  </si>
  <si>
    <t>wykorzystanie w okresie użytkowania</t>
  </si>
  <si>
    <t>wykorzystanie roczne</t>
  </si>
  <si>
    <t>współczynnik kosztów napraw w okresie użytkowania</t>
  </si>
  <si>
    <t>zużycie godzinowe paliwa</t>
  </si>
  <si>
    <t>cena paliwa</t>
  </si>
  <si>
    <t>T</t>
  </si>
  <si>
    <t>Cc</t>
  </si>
  <si>
    <t>r</t>
  </si>
  <si>
    <t>Ge</t>
  </si>
  <si>
    <t>Cp</t>
  </si>
  <si>
    <t>lat</t>
  </si>
  <si>
    <t>godz.</t>
  </si>
  <si>
    <t>godz/rok</t>
  </si>
  <si>
    <t>zł</t>
  </si>
  <si>
    <t>l/godz.</t>
  </si>
  <si>
    <t>zł/l</t>
  </si>
  <si>
    <t>B1. KOSZTY UTRZYMANIA</t>
  </si>
  <si>
    <t>koszt amortyzacji</t>
  </si>
  <si>
    <t>Ka</t>
  </si>
  <si>
    <t>Kk</t>
  </si>
  <si>
    <t>zł/rok</t>
  </si>
  <si>
    <t>razem koszty utrzymania roczne</t>
  </si>
  <si>
    <t>koszty utrzymania na 1 godzinę</t>
  </si>
  <si>
    <t>Ku</t>
  </si>
  <si>
    <t>Kuj</t>
  </si>
  <si>
    <t>zł/godz.</t>
  </si>
  <si>
    <t>B2. KOSZTY UŻYTKOWANIA NA GODZINĘ</t>
  </si>
  <si>
    <t>koszt napraw</t>
  </si>
  <si>
    <t>koszt paliwa i smarów</t>
  </si>
  <si>
    <t>razem koszty użytkowania</t>
  </si>
  <si>
    <t>Kn</t>
  </si>
  <si>
    <t>Kp</t>
  </si>
  <si>
    <t>Kuż</t>
  </si>
  <si>
    <t>B3. RAZEM KOSZTY EKSPLOATACJI CIĄGNIKA NA GODZINĘ Kec</t>
  </si>
  <si>
    <t>Kec</t>
  </si>
  <si>
    <t>C. KOSZTY EKSPLOATACJI MASZYNY CIĄGNIKOWEJ (NARZĘDZIE)</t>
  </si>
  <si>
    <t>cena maszyny (narzędzia)</t>
  </si>
  <si>
    <t xml:space="preserve">C.1. KOSZTY UTRZYMANIA </t>
  </si>
  <si>
    <t>Cm</t>
  </si>
  <si>
    <t>godz./rok</t>
  </si>
  <si>
    <t>koszt przechowywania, ubezpieczenia, konserwacji</t>
  </si>
  <si>
    <t>C.2. KOSZTY UŻYTKOWANIA NA 1 GODZINĘ</t>
  </si>
  <si>
    <t>koszty napraw</t>
  </si>
  <si>
    <t>koszt materiałów pomocniczych</t>
  </si>
  <si>
    <t>C.3. RAZEM KOSZTY EKSPLOATACJI MASZYNY(NARZĘDZIA) NA GODZINĘ Kem</t>
  </si>
  <si>
    <t>D. KOSZTY EKSPLOATACJI AGREGATU CIĄGNMIK+MASZYNA</t>
  </si>
  <si>
    <t>koszty eksploatacji na godzinę</t>
  </si>
  <si>
    <r>
      <t>W</t>
    </r>
    <r>
      <rPr>
        <vertAlign val="subscript"/>
        <sz val="11"/>
        <color theme="1"/>
        <rFont val="Czcionka tekstu podstawowego"/>
        <charset val="238"/>
      </rPr>
      <t>T</t>
    </r>
  </si>
  <si>
    <r>
      <t>W</t>
    </r>
    <r>
      <rPr>
        <vertAlign val="subscript"/>
        <sz val="11"/>
        <color theme="1"/>
        <rFont val="Czcionka tekstu podstawowego"/>
        <charset val="238"/>
      </rPr>
      <t>r</t>
    </r>
  </si>
  <si>
    <t>Kmp</t>
  </si>
  <si>
    <t>Kem</t>
  </si>
  <si>
    <t>Kea</t>
  </si>
  <si>
    <t>zł/ha</t>
  </si>
  <si>
    <t>Kej</t>
  </si>
  <si>
    <r>
      <t>V</t>
    </r>
    <r>
      <rPr>
        <vertAlign val="subscript"/>
        <sz val="11"/>
        <color theme="1"/>
        <rFont val="Czcionka tekstu podstawowego"/>
        <charset val="238"/>
      </rPr>
      <t>r</t>
    </r>
  </si>
  <si>
    <r>
      <t>W</t>
    </r>
    <r>
      <rPr>
        <vertAlign val="subscript"/>
        <sz val="11"/>
        <color theme="1"/>
        <rFont val="Czcionka tekstu podstawowego"/>
        <charset val="238"/>
      </rPr>
      <t>t</t>
    </r>
  </si>
  <si>
    <r>
      <t>W</t>
    </r>
    <r>
      <rPr>
        <vertAlign val="subscript"/>
        <sz val="11"/>
        <color theme="1"/>
        <rFont val="Czcionka tekstu podstawowego"/>
        <charset val="238"/>
      </rPr>
      <t>p</t>
    </r>
  </si>
  <si>
    <t>cena ciągnika (maszyny)</t>
  </si>
  <si>
    <t>koszty przechowywania, ubezpieczenia i rejestracji(ok.1-2% ceny maszyny rocznie)</t>
  </si>
  <si>
    <r>
      <t>Wyd.teoretyczna (efektywna -W</t>
    </r>
    <r>
      <rPr>
        <vertAlign val="subscript"/>
        <sz val="11"/>
        <color theme="1"/>
        <rFont val="Czcionka tekstu podstawowego"/>
        <charset val="238"/>
      </rPr>
      <t>1</t>
    </r>
    <r>
      <rPr>
        <sz val="11"/>
        <color theme="1"/>
        <rFont val="Czcionka tekstu podstawowego"/>
        <family val="2"/>
        <charset val="238"/>
      </rPr>
      <t>)</t>
    </r>
  </si>
  <si>
    <r>
      <t>Wyd. praktyczna (eksploatacyjna-W0</t>
    </r>
    <r>
      <rPr>
        <vertAlign val="subscript"/>
        <sz val="11"/>
        <color theme="1"/>
        <rFont val="Czcionka tekstu podstawowego"/>
        <charset val="238"/>
      </rPr>
      <t>8</t>
    </r>
    <r>
      <rPr>
        <sz val="11"/>
        <color theme="1"/>
        <rFont val="Czcionka tekstu podstawowego"/>
        <family val="2"/>
        <charset val="238"/>
      </rPr>
      <t>)</t>
    </r>
  </si>
  <si>
    <t>koszty eksploatacji na jedn. pracy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</si>
</sst>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zcionka tekstu podstawowego"/>
      <family val="2"/>
      <charset val="238"/>
    </font>
    <font>
      <vertAlign val="subscript"/>
      <sz val="11"/>
      <color theme="1"/>
      <name val="Czcionka tekstu podstawowego"/>
      <charset val="238"/>
    </font>
    <font>
      <sz val="14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4"/>
      <color theme="1"/>
      <name val="Czcionka tekstu podstawowego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/>
    <xf numFmtId="0" fontId="0" fillId="3" borderId="1" xfId="0" applyFill="1" applyBorder="1"/>
    <xf numFmtId="0" fontId="3" fillId="2" borderId="0" xfId="0" applyFont="1" applyFill="1"/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/>
    </xf>
    <xf numFmtId="0" fontId="2" fillId="3" borderId="1" xfId="0" applyFont="1" applyFill="1" applyBorder="1"/>
    <xf numFmtId="0" fontId="3" fillId="4" borderId="0" xfId="0" applyFont="1" applyFill="1"/>
    <xf numFmtId="0" fontId="0" fillId="5" borderId="0" xfId="0" applyFill="1"/>
    <xf numFmtId="0" fontId="3" fillId="2" borderId="0" xfId="0" applyFont="1" applyFill="1"/>
    <xf numFmtId="0" fontId="4" fillId="4" borderId="2" xfId="0" applyFont="1" applyFill="1" applyBorder="1"/>
    <xf numFmtId="0" fontId="4" fillId="4" borderId="3" xfId="0" applyFont="1" applyFill="1" applyBorder="1"/>
    <xf numFmtId="0" fontId="4" fillId="4" borderId="4" xfId="0" applyFont="1" applyFill="1" applyBorder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topLeftCell="A40" workbookViewId="0">
      <selection activeCell="H36" sqref="H36"/>
    </sheetView>
  </sheetViews>
  <sheetFormatPr defaultRowHeight="14.25"/>
  <cols>
    <col min="1" max="1" width="69.375" customWidth="1"/>
    <col min="2" max="2" width="18" customWidth="1"/>
    <col min="4" max="4" width="9.75" customWidth="1"/>
  </cols>
  <sheetData>
    <row r="1" spans="1:8" ht="18">
      <c r="A1" s="11" t="s">
        <v>0</v>
      </c>
      <c r="B1" s="12"/>
      <c r="C1" s="12"/>
      <c r="D1" s="13"/>
      <c r="E1" s="7"/>
      <c r="F1" s="7"/>
      <c r="G1" s="7"/>
      <c r="H1" s="7"/>
    </row>
    <row r="2" spans="1:8" ht="15">
      <c r="A2" s="8" t="s">
        <v>2</v>
      </c>
      <c r="B2" s="8" t="s">
        <v>3</v>
      </c>
      <c r="C2" s="8" t="s">
        <v>5</v>
      </c>
      <c r="D2" s="8" t="s">
        <v>4</v>
      </c>
    </row>
    <row r="3" spans="1:8" ht="15">
      <c r="A3" s="4" t="s">
        <v>1</v>
      </c>
      <c r="B3" s="2"/>
      <c r="C3" s="2"/>
      <c r="D3" s="2"/>
    </row>
    <row r="4" spans="1:8">
      <c r="A4" t="s">
        <v>6</v>
      </c>
      <c r="B4" s="5" t="s">
        <v>7</v>
      </c>
      <c r="C4">
        <v>3</v>
      </c>
      <c r="D4" s="1" t="s">
        <v>8</v>
      </c>
    </row>
    <row r="5" spans="1:8" ht="18.75">
      <c r="A5" t="s">
        <v>9</v>
      </c>
      <c r="B5" s="5" t="s">
        <v>70</v>
      </c>
      <c r="C5">
        <v>8</v>
      </c>
      <c r="D5" s="1" t="s">
        <v>10</v>
      </c>
    </row>
    <row r="6" spans="1:8" ht="18.75">
      <c r="A6" t="s">
        <v>75</v>
      </c>
      <c r="B6" s="5" t="s">
        <v>71</v>
      </c>
      <c r="C6">
        <f>0.1*C4*C5</f>
        <v>2.4000000000000004</v>
      </c>
      <c r="D6" s="1" t="s">
        <v>11</v>
      </c>
    </row>
    <row r="7" spans="1:8">
      <c r="A7" t="s">
        <v>12</v>
      </c>
      <c r="B7" s="5" t="s">
        <v>13</v>
      </c>
      <c r="C7">
        <v>0.8</v>
      </c>
      <c r="D7" s="1"/>
    </row>
    <row r="8" spans="1:8" ht="18.75">
      <c r="A8" t="s">
        <v>76</v>
      </c>
      <c r="B8" s="5" t="s">
        <v>72</v>
      </c>
      <c r="C8">
        <f>C6*C7</f>
        <v>1.9200000000000004</v>
      </c>
      <c r="D8" s="1" t="s">
        <v>11</v>
      </c>
    </row>
    <row r="9" spans="1:8" ht="15">
      <c r="A9" s="10" t="s">
        <v>14</v>
      </c>
      <c r="B9" s="10"/>
      <c r="C9" s="10"/>
      <c r="D9" s="10"/>
    </row>
    <row r="10" spans="1:8">
      <c r="A10" t="s">
        <v>15</v>
      </c>
      <c r="B10" s="5" t="s">
        <v>21</v>
      </c>
      <c r="C10">
        <v>20</v>
      </c>
      <c r="D10" s="1" t="s">
        <v>26</v>
      </c>
    </row>
    <row r="11" spans="1:8" ht="18.75">
      <c r="A11" t="s">
        <v>16</v>
      </c>
      <c r="B11" s="5" t="s">
        <v>63</v>
      </c>
      <c r="C11">
        <v>20000</v>
      </c>
      <c r="D11" s="1" t="s">
        <v>27</v>
      </c>
    </row>
    <row r="12" spans="1:8" ht="18.75">
      <c r="A12" t="s">
        <v>17</v>
      </c>
      <c r="B12" s="5" t="s">
        <v>64</v>
      </c>
      <c r="C12">
        <f>C11/C10</f>
        <v>1000</v>
      </c>
      <c r="D12" s="1" t="s">
        <v>28</v>
      </c>
    </row>
    <row r="13" spans="1:8">
      <c r="A13" t="s">
        <v>73</v>
      </c>
      <c r="B13" s="5" t="s">
        <v>22</v>
      </c>
      <c r="C13">
        <v>250000</v>
      </c>
      <c r="D13" s="1" t="s">
        <v>29</v>
      </c>
    </row>
    <row r="14" spans="1:8">
      <c r="A14" t="s">
        <v>18</v>
      </c>
      <c r="B14" s="5" t="s">
        <v>23</v>
      </c>
      <c r="C14">
        <v>0.8</v>
      </c>
      <c r="D14" s="1"/>
    </row>
    <row r="15" spans="1:8">
      <c r="A15" t="s">
        <v>19</v>
      </c>
      <c r="B15" s="5" t="s">
        <v>24</v>
      </c>
      <c r="C15">
        <v>10</v>
      </c>
      <c r="D15" s="1" t="s">
        <v>30</v>
      </c>
    </row>
    <row r="16" spans="1:8">
      <c r="A16" t="s">
        <v>20</v>
      </c>
      <c r="B16" s="5" t="s">
        <v>25</v>
      </c>
      <c r="C16">
        <v>6.5</v>
      </c>
      <c r="D16" s="1" t="s">
        <v>31</v>
      </c>
    </row>
    <row r="17" spans="1:4" ht="15">
      <c r="A17" s="10" t="s">
        <v>32</v>
      </c>
      <c r="B17" s="10"/>
      <c r="C17" s="10"/>
      <c r="D17" s="10"/>
    </row>
    <row r="18" spans="1:4">
      <c r="A18" t="s">
        <v>33</v>
      </c>
      <c r="B18" s="5" t="s">
        <v>34</v>
      </c>
      <c r="C18">
        <f>C13/C10</f>
        <v>12500</v>
      </c>
      <c r="D18" t="s">
        <v>36</v>
      </c>
    </row>
    <row r="19" spans="1:4">
      <c r="A19" t="s">
        <v>74</v>
      </c>
      <c r="B19" s="5" t="s">
        <v>35</v>
      </c>
      <c r="C19">
        <f>C13*1%</f>
        <v>2500</v>
      </c>
      <c r="D19" t="s">
        <v>36</v>
      </c>
    </row>
    <row r="20" spans="1:4">
      <c r="A20" t="s">
        <v>37</v>
      </c>
      <c r="B20" s="5" t="s">
        <v>39</v>
      </c>
      <c r="C20">
        <f>C18+C19</f>
        <v>15000</v>
      </c>
      <c r="D20" t="s">
        <v>36</v>
      </c>
    </row>
    <row r="21" spans="1:4">
      <c r="A21" t="s">
        <v>38</v>
      </c>
      <c r="B21" s="5" t="s">
        <v>40</v>
      </c>
      <c r="C21">
        <f>C20/C12</f>
        <v>15</v>
      </c>
      <c r="D21" t="s">
        <v>41</v>
      </c>
    </row>
    <row r="22" spans="1:4" ht="15">
      <c r="A22" s="10" t="s">
        <v>42</v>
      </c>
      <c r="B22" s="10"/>
      <c r="C22" s="10"/>
      <c r="D22" s="10"/>
    </row>
    <row r="23" spans="1:4">
      <c r="A23" t="s">
        <v>43</v>
      </c>
      <c r="B23" s="5" t="s">
        <v>46</v>
      </c>
      <c r="C23">
        <f>C13*C14/C11</f>
        <v>10</v>
      </c>
      <c r="D23" t="s">
        <v>41</v>
      </c>
    </row>
    <row r="24" spans="1:4">
      <c r="A24" t="s">
        <v>44</v>
      </c>
      <c r="B24" s="5" t="s">
        <v>47</v>
      </c>
      <c r="C24">
        <f>C15*C16*1.05</f>
        <v>68.25</v>
      </c>
      <c r="D24" t="s">
        <v>41</v>
      </c>
    </row>
    <row r="25" spans="1:4">
      <c r="A25" t="s">
        <v>45</v>
      </c>
      <c r="B25" s="5" t="s">
        <v>48</v>
      </c>
      <c r="C25">
        <f>C23+C24</f>
        <v>78.25</v>
      </c>
      <c r="D25" t="s">
        <v>41</v>
      </c>
    </row>
    <row r="26" spans="1:4" ht="15">
      <c r="A26" s="10" t="s">
        <v>49</v>
      </c>
      <c r="B26" s="10"/>
      <c r="C26" s="10"/>
      <c r="D26" s="10"/>
    </row>
    <row r="27" spans="1:4">
      <c r="B27" s="5" t="s">
        <v>50</v>
      </c>
      <c r="C27">
        <f>C21+C25</f>
        <v>93.25</v>
      </c>
      <c r="D27" t="s">
        <v>41</v>
      </c>
    </row>
    <row r="28" spans="1:4" ht="15">
      <c r="A28" s="10" t="s">
        <v>51</v>
      </c>
      <c r="B28" s="10"/>
      <c r="C28" s="10"/>
      <c r="D28" s="10"/>
    </row>
    <row r="29" spans="1:4">
      <c r="A29" t="s">
        <v>15</v>
      </c>
      <c r="B29" s="5" t="s">
        <v>21</v>
      </c>
      <c r="C29">
        <v>10</v>
      </c>
      <c r="D29" t="s">
        <v>26</v>
      </c>
    </row>
    <row r="30" spans="1:4" ht="18.75">
      <c r="A30" t="s">
        <v>16</v>
      </c>
      <c r="B30" s="5" t="s">
        <v>63</v>
      </c>
      <c r="C30">
        <v>1000</v>
      </c>
      <c r="D30" t="s">
        <v>27</v>
      </c>
    </row>
    <row r="31" spans="1:4" ht="18.75">
      <c r="A31" t="s">
        <v>17</v>
      </c>
      <c r="B31" s="5" t="s">
        <v>64</v>
      </c>
      <c r="C31">
        <f>C30/C29</f>
        <v>100</v>
      </c>
      <c r="D31" t="s">
        <v>55</v>
      </c>
    </row>
    <row r="32" spans="1:4">
      <c r="A32" t="s">
        <v>52</v>
      </c>
      <c r="B32" s="5" t="s">
        <v>54</v>
      </c>
      <c r="C32">
        <v>20000</v>
      </c>
      <c r="D32" t="s">
        <v>29</v>
      </c>
    </row>
    <row r="33" spans="1:4">
      <c r="A33" t="s">
        <v>18</v>
      </c>
      <c r="B33" s="5" t="s">
        <v>23</v>
      </c>
      <c r="C33">
        <v>0.8</v>
      </c>
    </row>
    <row r="34" spans="1:4" ht="15">
      <c r="A34" s="4" t="s">
        <v>53</v>
      </c>
      <c r="B34" s="2"/>
      <c r="C34" s="2"/>
      <c r="D34" s="2"/>
    </row>
    <row r="35" spans="1:4">
      <c r="A35" t="s">
        <v>33</v>
      </c>
      <c r="B35" s="5" t="s">
        <v>34</v>
      </c>
      <c r="C35">
        <f>C32/C29</f>
        <v>2000</v>
      </c>
      <c r="D35" t="s">
        <v>36</v>
      </c>
    </row>
    <row r="36" spans="1:4">
      <c r="A36" t="s">
        <v>56</v>
      </c>
      <c r="B36" s="5" t="s">
        <v>35</v>
      </c>
      <c r="C36">
        <f>C32*2%</f>
        <v>400</v>
      </c>
      <c r="D36" t="s">
        <v>36</v>
      </c>
    </row>
    <row r="37" spans="1:4">
      <c r="A37" t="s">
        <v>37</v>
      </c>
      <c r="B37" s="5" t="s">
        <v>39</v>
      </c>
      <c r="C37">
        <f>C35+C36</f>
        <v>2400</v>
      </c>
      <c r="D37" t="s">
        <v>36</v>
      </c>
    </row>
    <row r="38" spans="1:4">
      <c r="A38" t="s">
        <v>38</v>
      </c>
      <c r="B38" s="5" t="s">
        <v>40</v>
      </c>
      <c r="C38">
        <f>C37/C31</f>
        <v>24</v>
      </c>
      <c r="D38" t="s">
        <v>36</v>
      </c>
    </row>
    <row r="39" spans="1:4" ht="15">
      <c r="A39" s="4" t="s">
        <v>57</v>
      </c>
      <c r="B39" s="2"/>
      <c r="C39" s="2"/>
      <c r="D39" s="2"/>
    </row>
    <row r="40" spans="1:4">
      <c r="A40" t="s">
        <v>58</v>
      </c>
      <c r="B40" s="5" t="s">
        <v>46</v>
      </c>
      <c r="C40">
        <f>C32*C33/C30</f>
        <v>16</v>
      </c>
      <c r="D40" t="s">
        <v>41</v>
      </c>
    </row>
    <row r="41" spans="1:4">
      <c r="A41" t="s">
        <v>59</v>
      </c>
      <c r="B41" s="5" t="s">
        <v>65</v>
      </c>
      <c r="D41" t="s">
        <v>41</v>
      </c>
    </row>
    <row r="42" spans="1:4">
      <c r="A42" t="s">
        <v>45</v>
      </c>
      <c r="B42" s="5" t="s">
        <v>48</v>
      </c>
      <c r="C42">
        <f>C40+C41</f>
        <v>16</v>
      </c>
      <c r="D42" t="s">
        <v>41</v>
      </c>
    </row>
    <row r="43" spans="1:4" ht="15">
      <c r="A43" s="4" t="s">
        <v>60</v>
      </c>
      <c r="B43" s="2"/>
      <c r="C43" s="2"/>
      <c r="D43" s="2"/>
    </row>
    <row r="44" spans="1:4">
      <c r="A44" s="3"/>
      <c r="B44" s="6" t="s">
        <v>66</v>
      </c>
      <c r="C44" s="3">
        <f>C38+C42</f>
        <v>40</v>
      </c>
      <c r="D44" s="3" t="s">
        <v>41</v>
      </c>
    </row>
    <row r="45" spans="1:4" ht="15">
      <c r="A45" s="4" t="s">
        <v>61</v>
      </c>
      <c r="B45" s="2"/>
      <c r="C45" s="2"/>
      <c r="D45" s="2"/>
    </row>
    <row r="46" spans="1:4">
      <c r="A46" t="s">
        <v>62</v>
      </c>
      <c r="B46" s="5" t="s">
        <v>67</v>
      </c>
      <c r="C46">
        <f>C44+C27</f>
        <v>133.25</v>
      </c>
      <c r="D46" t="s">
        <v>41</v>
      </c>
    </row>
    <row r="47" spans="1:4">
      <c r="A47" t="s">
        <v>77</v>
      </c>
      <c r="B47" s="5" t="s">
        <v>69</v>
      </c>
      <c r="C47" s="9">
        <f>C46/C8</f>
        <v>69.401041666666657</v>
      </c>
      <c r="D47" s="9" t="s">
        <v>68</v>
      </c>
    </row>
  </sheetData>
  <mergeCells count="6">
    <mergeCell ref="A26:D26"/>
    <mergeCell ref="A28:D28"/>
    <mergeCell ref="A1:D1"/>
    <mergeCell ref="A9:D9"/>
    <mergeCell ref="A17:D17"/>
    <mergeCell ref="A22:D22"/>
  </mergeCells>
  <pageMargins left="0.7" right="0.7" top="0.75" bottom="0.75" header="0.3" footer="0.3"/>
  <pageSetup paperSize="9" orientation="portrait" r:id="rId1"/>
  <ignoredErrors>
    <ignoredError sqref="C18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Kasia</dc:creator>
  <cp:lastModifiedBy>Józef Woś</cp:lastModifiedBy>
  <dcterms:created xsi:type="dcterms:W3CDTF">2014-10-14T14:37:22Z</dcterms:created>
  <dcterms:modified xsi:type="dcterms:W3CDTF">2025-05-12T06:00:31Z</dcterms:modified>
</cp:coreProperties>
</file>